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355" windowHeight="819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<sst xmlns="http://schemas.openxmlformats.org/spreadsheetml/2006/main" count="105" uniqueCount="98">
  <si>
    <t>Код</t>
  </si>
  <si>
    <t>Наименование дохода</t>
  </si>
  <si>
    <t>1 00 00000 00 0000 000</t>
  </si>
  <si>
    <t>Доходы</t>
  </si>
  <si>
    <t>1 01 02000 01 0000 110</t>
  </si>
  <si>
    <t>Налог на доходы физических лиц</t>
  </si>
  <si>
    <t>1 06 01030 10 0000 110</t>
  </si>
  <si>
    <t xml:space="preserve">1 11 05011 01 0034 120 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</si>
  <si>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</si>
  <si>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</si>
  <si>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</si>
  <si>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РФ, кроме бюджетов государственных внебюджетных фондов</t>
  </si>
  <si>
    <t>2 07 05000 10 0000 180</t>
  </si>
  <si>
    <t>Прочие безвозмездные поступления в бюджеты поселений</t>
  </si>
  <si>
    <t>Всего доходов</t>
  </si>
  <si>
    <t>тыс.руб.</t>
  </si>
  <si>
    <t>Транспортный налог</t>
  </si>
  <si>
    <t>1 06 04000 02 0000 110</t>
  </si>
  <si>
    <t>1 16 90050 10 0000 140</t>
  </si>
  <si>
    <t>Прочие поступления от денежных взысканий (штрафов) и иных сумм в возмещение ущерба, зачисляемые в бюджеты поселений</t>
  </si>
  <si>
    <t>Дотации бюджетам поселений на выравнивание уровня бюджетной обеспеченности</t>
  </si>
  <si>
    <t>Прочие субсидии бюджетам поселений</t>
  </si>
  <si>
    <t>1 05 03000 01 0000 110</t>
  </si>
  <si>
    <t>Единый сельскохозяйственный налог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</si>
  <si>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</si>
  <si>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 объектам налогообложения, расположенным в границах поселения</t>
  </si>
  <si>
    <t>1 06 06013 10 0000 110</t>
  </si>
  <si>
    <t>1 06 06023 10 0000 110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</si>
  <si>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 объектам налогообложения, расположенным в границах поселения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</si>
  <si>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</si>
  <si>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2 02 03015 10 0000 151</t>
  </si>
  <si>
    <t>Субвенции бюджетам поселений на выполнение передаваемых полномочий субъектов РФ</t>
  </si>
  <si>
    <t>Субвенции бюджетам субъектов РФ и муниципальных образований</t>
  </si>
  <si>
    <t>Субвенции бюджетам поселений на осуществление полномочий по первичному воинсукому учету на территориях, где отсутствуют военные комиссариаты</t>
  </si>
  <si>
    <t>1 11 05035 10 0000 120</t>
  </si>
  <si>
    <t xml:space="preserve">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  </t>
  </si>
  <si>
    <t xml:space="preserve">                                              сельского поселения</t>
  </si>
  <si>
    <t>1 14 06014 10 0000 430</t>
  </si>
  <si>
    <t>Доходы от продажи земельных участков, государственная собственность не разграничена и которые расположены в границах поселения</t>
  </si>
  <si>
    <t>2 02 04000 00 0000 151</t>
  </si>
  <si>
    <t>Иные межбюджетные трансферты</t>
  </si>
  <si>
    <t>Дотации бюджетам субъектов на выравнивание уровня бюджетной обеспеченности</t>
  </si>
  <si>
    <t>Прочие субсидии</t>
  </si>
  <si>
    <t>1 11 05010 10 0000 120</t>
  </si>
  <si>
    <t xml:space="preserve">                                          УТВЕРЖДЕНО</t>
  </si>
  <si>
    <t xml:space="preserve">                                              Калининского района </t>
  </si>
  <si>
    <t>% исполнения</t>
  </si>
  <si>
    <t>100,0</t>
  </si>
  <si>
    <t>2 02 04999 10 0000 151</t>
  </si>
  <si>
    <t>Факт 1 квартала</t>
  </si>
  <si>
    <t>Межбюджетные трансферты</t>
  </si>
  <si>
    <t>Иные межбюджетные трансферты  передаваемые бюджетам поселения на комплектование книжных фондов библиотек муниципальных образований</t>
  </si>
  <si>
    <t>2 02 04025 00 0000 151</t>
  </si>
  <si>
    <t>2 02 04025 10 0000 151</t>
  </si>
  <si>
    <t>2 19 00000 00 0000 151</t>
  </si>
  <si>
    <t>Возврат остатков субсидий прошлых лет</t>
  </si>
  <si>
    <t>2 19 05000 10 0000 151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</si>
  <si>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</si>
  <si>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1 16 33050 10 0000 140</t>
  </si>
  <si>
    <t>Штрафы</t>
  </si>
  <si>
    <t>Прочие доходы от компенсации затрат бюджетов поселений</t>
  </si>
  <si>
    <t>1 13 02995 10 0000 130</t>
  </si>
  <si>
    <t>1 03 02250 01 0000 110</t>
  </si>
  <si>
    <t>1 03 02240 01 0000 110</t>
  </si>
  <si>
    <t>Доходы от уплаты акцизов на моторные масла для дизельных и карбюраторных двигателей, подлежащие распределению между бюджетами субъектов РФ и местными бюджетами с учетом установленных дифференцированными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</si>
  <si>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</si>
  <si>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</si>
  <si>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 объектам налогообложения, расположенным в границах поселений</t>
  </si>
  <si>
    <t>1 06 06033 10 0000 110</t>
  </si>
  <si>
    <t>1 06 06043 10 0000 110</t>
  </si>
  <si>
    <t>2 19 05000 10 0000 180</t>
  </si>
  <si>
    <t>Субвенции бюджетам поселений на осуществление полномочий по первичному воинскому учету на территориях, где отсутствуют военные комиссариаты</t>
  </si>
  <si>
    <t>1 03 02200 01 0000 110</t>
  </si>
  <si>
    <t>Доходы от уплаты акцизов 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</si>
  <si>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План 2019 года</t>
  </si>
  <si>
    <t>Начальник финансового отдела                                                      Е.В.Чурекова</t>
  </si>
  <si>
    <t>2 02 01000 00 0000 150</t>
  </si>
  <si>
    <t>2 02 29000 00 0000 150</t>
  </si>
  <si>
    <t>2 02 03000 00 0000 150</t>
  </si>
  <si>
    <t>2 02 03015 10 0000 150</t>
  </si>
  <si>
    <t>2 02 03024 10 0000 150</t>
  </si>
  <si>
    <t>2 19 60010 10 0000 150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</si>
  <si>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</si>
  <si>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2 02 25467 10 0000 150</t>
  </si>
  <si>
    <t>2 02 19999 10 0000 150</t>
  </si>
  <si>
    <t>Прочие дотации бюджетам сельских поселений</t>
  </si>
  <si>
    <t>2 02 29999 10 0000 150</t>
  </si>
  <si>
    <t>2 02 15001 10 0000 150</t>
  </si>
  <si>
    <t xml:space="preserve">                                                                    Приложение № 1</t>
  </si>
  <si>
    <t>№ ______от "_____" ______________2019г.</t>
  </si>
  <si>
    <t>Субсидии бюджетам сельских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</si>
  <si>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постановлением Гривенского</t>
  </si>
  <si>
    <t>11302995 10 0000 130</t>
  </si>
  <si>
    <t>Прочие доходы от компенсации затрат бюджетов муниципальных районов</t>
  </si>
  <si>
    <t>20805000 10 0000 150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</si>
  <si>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</si>
  <si>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Объем поступлений доходов в  бюджет Гривенского сельского поселения 
по кодам видов (подвидов) доходов на 2019 год  за 9 месяцев</t>
  </si>
  <si>
    <t>Исполнение 9 месяцев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</si>
</sst>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</numFmts>
  <fonts count="51">
    <font>
      <sz val="10"/>
      <name val="Arial Cyr"/>
      <family val="0"/>
    </font>
    <font>
      <sz val="14"/>
      <color indexed="8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rgb="FF3F3F3F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justify" vertical="top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justify" vertical="top" wrapText="1"/>
    </xf>
    <xf numFmtId="0" fontId="7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 horizontal="justify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0" fillId="0" borderId="0" xfId="0" applyAlignment="1">
      <alignment horizontal="right"/>
    </xf>
    <xf numFmtId="44" fontId="5" fillId="0" borderId="0" xfId="42" applyFont="1" applyAlignment="1">
      <alignment horizontal="center"/>
    </xf>
    <xf numFmtId="168" fontId="1" fillId="0" borderId="10" xfId="0" applyNumberFormat="1" applyFont="1" applyBorder="1" applyAlignment="1">
      <alignment horizontal="center" vertical="top"/>
    </xf>
    <xf numFmtId="168" fontId="7" fillId="0" borderId="10" xfId="0" applyNumberFormat="1" applyFont="1" applyBorder="1" applyAlignment="1">
      <alignment horizontal="justify" vertical="top" wrapText="1"/>
    </xf>
    <xf numFmtId="168" fontId="1" fillId="0" borderId="10" xfId="0" applyNumberFormat="1" applyFont="1" applyBorder="1" applyAlignment="1">
      <alignment horizontal="justify" vertical="top" wrapText="1"/>
    </xf>
    <xf numFmtId="168" fontId="7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168" fontId="6" fillId="0" borderId="10" xfId="0" applyNumberFormat="1" applyFont="1" applyBorder="1" applyAlignment="1">
      <alignment horizontal="center" vertical="center"/>
    </xf>
    <xf numFmtId="168" fontId="6" fillId="0" borderId="10" xfId="0" applyNumberFormat="1" applyFont="1" applyBorder="1" applyAlignment="1">
      <alignment horizontal="center" vertical="center" wrapText="1"/>
    </xf>
    <xf numFmtId="169" fontId="6" fillId="0" borderId="10" xfId="0" applyNumberFormat="1" applyFont="1" applyBorder="1" applyAlignment="1">
      <alignment horizontal="center" vertical="center"/>
    </xf>
    <xf numFmtId="168" fontId="1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 horizontal="justify" wrapText="1"/>
    </xf>
    <xf numFmtId="0" fontId="46" fillId="0" borderId="0" xfId="0" applyFont="1" applyAlignment="1">
      <alignment wrapText="1"/>
    </xf>
    <xf numFmtId="0" fontId="47" fillId="0" borderId="0" xfId="0" applyFont="1" applyAlignment="1">
      <alignment/>
    </xf>
    <xf numFmtId="0" fontId="7" fillId="33" borderId="10" xfId="0" applyFont="1" applyFill="1" applyBorder="1" applyAlignment="1">
      <alignment horizontal="left" vertical="top" wrapText="1"/>
    </xf>
    <xf numFmtId="0" fontId="46" fillId="33" borderId="0" xfId="0" applyFont="1" applyFill="1" applyAlignment="1">
      <alignment wrapText="1"/>
    </xf>
    <xf numFmtId="168" fontId="7" fillId="33" borderId="10" xfId="0" applyNumberFormat="1" applyFont="1" applyFill="1" applyBorder="1" applyAlignment="1">
      <alignment horizontal="center" vertical="center" wrapText="1"/>
    </xf>
    <xf numFmtId="168" fontId="6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48" fillId="33" borderId="2" xfId="40" applyFont="1" applyFill="1" applyAlignment="1">
      <alignment wrapText="1"/>
    </xf>
    <xf numFmtId="0" fontId="49" fillId="33" borderId="2" xfId="40" applyFont="1" applyFill="1" applyAlignment="1">
      <alignment wrapText="1"/>
    </xf>
    <xf numFmtId="0" fontId="50" fillId="33" borderId="10" xfId="0" applyFont="1" applyFill="1" applyBorder="1" applyAlignment="1">
      <alignment horizontal="justify" vertical="top" wrapText="1"/>
    </xf>
    <xf numFmtId="168" fontId="1" fillId="33" borderId="10" xfId="0" applyNumberFormat="1" applyFont="1" applyFill="1" applyBorder="1" applyAlignment="1">
      <alignment horizontal="center" vertical="center" wrapText="1"/>
    </xf>
    <xf numFmtId="168" fontId="1" fillId="33" borderId="10" xfId="0" applyNumberFormat="1" applyFont="1" applyFill="1" applyBorder="1" applyAlignment="1">
      <alignment horizontal="justify" vertical="top" wrapText="1"/>
    </xf>
    <xf numFmtId="168" fontId="7" fillId="33" borderId="10" xfId="0" applyNumberFormat="1" applyFont="1" applyFill="1" applyBorder="1" applyAlignment="1">
      <alignment horizontal="justify" vertical="top" wrapText="1"/>
    </xf>
    <xf numFmtId="0" fontId="48" fillId="33" borderId="10" xfId="0" applyNumberFormat="1" applyFont="1" applyFill="1" applyBorder="1" applyAlignment="1">
      <alignment horizontal="justify" vertical="top" wrapText="1"/>
    </xf>
    <xf numFmtId="2" fontId="7" fillId="33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justify"/>
    </xf>
    <xf numFmtId="0" fontId="8" fillId="0" borderId="10" xfId="0" applyFont="1" applyBorder="1" applyAlignment="1">
      <alignment wrapText="1"/>
    </xf>
    <xf numFmtId="168" fontId="9" fillId="0" borderId="10" xfId="0" applyNumberFormat="1" applyFont="1" applyBorder="1" applyAlignment="1">
      <alignment horizontal="center" vertical="center"/>
    </xf>
    <xf numFmtId="168" fontId="8" fillId="0" borderId="10" xfId="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justify" vertical="top" wrapText="1"/>
    </xf>
    <xf numFmtId="168" fontId="8" fillId="0" borderId="10" xfId="0" applyNumberFormat="1" applyFont="1" applyBorder="1" applyAlignment="1">
      <alignment horizontal="center" vertical="center" wrapText="1"/>
    </xf>
    <xf numFmtId="168" fontId="0" fillId="0" borderId="10" xfId="0" applyNumberFormat="1" applyBorder="1" applyAlignment="1">
      <alignment horizontal="center" vertical="center"/>
    </xf>
    <xf numFmtId="168" fontId="8" fillId="33" borderId="10" xfId="0" applyNumberFormat="1" applyFont="1" applyFill="1" applyBorder="1" applyAlignment="1">
      <alignment horizontal="center" vertical="center" wrapText="1"/>
    </xf>
    <xf numFmtId="168" fontId="9" fillId="0" borderId="10" xfId="0" applyNumberFormat="1" applyFont="1" applyBorder="1" applyAlignment="1">
      <alignment horizontal="center" vertical="center" wrapText="1"/>
    </xf>
    <xf numFmtId="168" fontId="10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 wrapText="1"/>
    </xf>
    <xf numFmtId="168" fontId="7" fillId="33" borderId="11" xfId="0" applyNumberFormat="1" applyFont="1" applyFill="1" applyBorder="1" applyAlignment="1">
      <alignment horizontal="center" vertical="center" wrapText="1"/>
    </xf>
    <xf numFmtId="168" fontId="7" fillId="33" borderId="12" xfId="0" applyNumberFormat="1" applyFont="1" applyFill="1" applyBorder="1" applyAlignment="1">
      <alignment horizontal="center" vertical="center" wrapText="1"/>
    </xf>
    <xf numFmtId="168" fontId="7" fillId="33" borderId="1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 wrapText="1"/>
    </xf>
    <xf numFmtId="0" fontId="7" fillId="33" borderId="11" xfId="0" applyFont="1" applyFill="1" applyBorder="1" applyAlignment="1">
      <alignment horizontal="center" wrapText="1"/>
    </xf>
    <xf numFmtId="0" fontId="7" fillId="33" borderId="13" xfId="0" applyFont="1" applyFill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3" fillId="0" borderId="13" xfId="0" applyFont="1" applyBorder="1" applyAlignment="1">
      <alignment/>
    </xf>
    <xf numFmtId="0" fontId="8" fillId="0" borderId="0" xfId="0" applyFont="1" applyAlignment="1">
      <alignment horizontal="left"/>
    </xf>
    <xf numFmtId="0" fontId="5" fillId="0" borderId="0" xfId="0" applyFont="1" applyAlignment="1">
      <alignment/>
    </xf>
    <xf numFmtId="168" fontId="8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10" xfId="0" applyFont="1" applyBorder="1" applyAlignment="1">
      <alignment horizontal="justify" vertical="top" wrapText="1"/>
    </xf>
    <xf numFmtId="168" fontId="6" fillId="0" borderId="11" xfId="0" applyNumberFormat="1" applyFont="1" applyBorder="1" applyAlignment="1">
      <alignment horizontal="center" vertical="center"/>
    </xf>
    <xf numFmtId="168" fontId="6" fillId="0" borderId="12" xfId="0" applyNumberFormat="1" applyFont="1" applyBorder="1" applyAlignment="1">
      <alignment horizontal="center" vertical="center"/>
    </xf>
    <xf numFmtId="168" fontId="6" fillId="0" borderId="13" xfId="0" applyNumberFormat="1" applyFont="1" applyBorder="1" applyAlignment="1">
      <alignment horizontal="center" vertical="center"/>
    </xf>
    <xf numFmtId="0" fontId="9" fillId="33" borderId="0" xfId="0" applyFont="1" applyFill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168" fontId="7" fillId="0" borderId="11" xfId="0" applyNumberFormat="1" applyFont="1" applyBorder="1" applyAlignment="1">
      <alignment horizontal="center" vertical="center" wrapText="1"/>
    </xf>
    <xf numFmtId="168" fontId="7" fillId="0" borderId="12" xfId="0" applyNumberFormat="1" applyFont="1" applyBorder="1" applyAlignment="1">
      <alignment horizontal="center" vertical="center" wrapText="1"/>
    </xf>
    <xf numFmtId="168" fontId="7" fillId="0" borderId="13" xfId="0" applyNumberFormat="1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wrapText="1"/>
    </xf>
    <xf numFmtId="49" fontId="8" fillId="0" borderId="13" xfId="0" applyNumberFormat="1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0" fillId="0" borderId="13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68"/>
  <sheetViews>
    <sheetView tabSelected="1" zoomScalePageLayoutView="0" workbookViewId="0" topLeftCell="A18">
      <selection activeCell="I34" sqref="I34"/>
    </sheetView>
  </sheetViews>
  <sheetFormatPr defaultColWidth="9.00390625" defaultRowHeight="12.75"/>
  <cols>
    <col min="1" max="1" width="0.37109375" style="0" customWidth="1"/>
    <col min="2" max="2" width="23.625" style="3" customWidth="1"/>
    <col min="3" max="3" width="44.125" style="0" customWidth="1"/>
    <col min="4" max="4" width="15.75390625" style="0" customWidth="1"/>
    <col min="5" max="5" width="0.875" style="0" hidden="1" customWidth="1"/>
    <col min="6" max="6" width="14.25390625" style="1" hidden="1" customWidth="1"/>
    <col min="7" max="7" width="9.625" style="0" bestFit="1" customWidth="1"/>
  </cols>
  <sheetData>
    <row r="1" spans="3:6" ht="15.75">
      <c r="C1" s="71"/>
      <c r="D1" s="71"/>
      <c r="E1" s="71"/>
      <c r="F1" s="71"/>
    </row>
    <row r="2" spans="3:6" ht="31.5" customHeight="1">
      <c r="C2" s="83" t="s">
        <v>88</v>
      </c>
      <c r="D2" s="83"/>
      <c r="E2" s="83"/>
      <c r="F2" s="83"/>
    </row>
    <row r="3" spans="3:8" ht="15.75" customHeight="1">
      <c r="C3" s="84" t="s">
        <v>44</v>
      </c>
      <c r="D3" s="84"/>
      <c r="E3" s="84"/>
      <c r="F3" s="84"/>
      <c r="G3" s="19"/>
      <c r="H3" s="19"/>
    </row>
    <row r="4" spans="3:6" ht="15.75" customHeight="1">
      <c r="C4" s="63" t="s">
        <v>91</v>
      </c>
      <c r="D4" s="63"/>
      <c r="E4" s="63"/>
      <c r="F4" s="63"/>
    </row>
    <row r="5" spans="3:6" ht="15.75" customHeight="1">
      <c r="C5" s="63" t="s">
        <v>36</v>
      </c>
      <c r="D5" s="63"/>
      <c r="E5" s="63"/>
      <c r="F5" s="63"/>
    </row>
    <row r="6" spans="3:6" ht="15.75" customHeight="1">
      <c r="C6" s="63" t="s">
        <v>45</v>
      </c>
      <c r="D6" s="63"/>
      <c r="E6" s="63"/>
      <c r="F6" s="63"/>
    </row>
    <row r="7" spans="3:6" ht="18.75" customHeight="1">
      <c r="C7" s="63" t="s">
        <v>89</v>
      </c>
      <c r="D7" s="63"/>
      <c r="E7" s="63"/>
      <c r="F7" s="63"/>
    </row>
    <row r="8" spans="2:6" ht="36" customHeight="1">
      <c r="B8" s="76" t="s">
        <v>96</v>
      </c>
      <c r="C8" s="76"/>
      <c r="D8" s="76"/>
      <c r="E8" s="76"/>
      <c r="F8" s="76"/>
    </row>
    <row r="9" ht="27.75" customHeight="1">
      <c r="F9" s="2" t="s">
        <v>15</v>
      </c>
    </row>
    <row r="10" spans="2:8" ht="9.75" customHeight="1">
      <c r="B10" s="66" t="s">
        <v>0</v>
      </c>
      <c r="C10" s="66" t="s">
        <v>1</v>
      </c>
      <c r="D10" s="66" t="s">
        <v>74</v>
      </c>
      <c r="E10" s="66" t="s">
        <v>49</v>
      </c>
      <c r="F10" s="81" t="s">
        <v>46</v>
      </c>
      <c r="G10" s="64" t="s">
        <v>97</v>
      </c>
      <c r="H10" s="66" t="s">
        <v>46</v>
      </c>
    </row>
    <row r="11" spans="2:8" ht="21.75" customHeight="1">
      <c r="B11" s="77"/>
      <c r="C11" s="77"/>
      <c r="D11" s="85"/>
      <c r="E11" s="85"/>
      <c r="F11" s="82"/>
      <c r="G11" s="65"/>
      <c r="H11" s="67"/>
    </row>
    <row r="12" spans="2:8" ht="22.5" customHeight="1">
      <c r="B12" s="11" t="s">
        <v>2</v>
      </c>
      <c r="C12" s="9" t="s">
        <v>3</v>
      </c>
      <c r="D12" s="27">
        <f>D13+D14+D15+D16+D17+D18+D20+D21+D22+D26+D29+D31+D33+D32+D34</f>
        <v>21356.77</v>
      </c>
      <c r="E12" s="27">
        <f>E13+E17+E18+E20+E22+E26+E29+E31</f>
        <v>1352.4</v>
      </c>
      <c r="F12" s="27">
        <f>E12/D12*100</f>
        <v>6.332418244893774</v>
      </c>
      <c r="G12" s="51">
        <f>G13+G14+G17+G18+G21+G22+G29+G34+G35+G36</f>
        <v>18093.929999999997</v>
      </c>
      <c r="H12" s="51">
        <f>G12/D12*100</f>
        <v>84.72222157189499</v>
      </c>
    </row>
    <row r="13" spans="2:8" ht="17.25" customHeight="1">
      <c r="B13" s="12" t="s">
        <v>4</v>
      </c>
      <c r="C13" s="10" t="s">
        <v>5</v>
      </c>
      <c r="D13" s="38">
        <v>3000</v>
      </c>
      <c r="E13" s="24">
        <v>433.2</v>
      </c>
      <c r="F13" s="27">
        <f aca="true" t="shared" si="0" ref="F13:F22">E13/D13*100</f>
        <v>14.44</v>
      </c>
      <c r="G13" s="54">
        <v>2221.551</v>
      </c>
      <c r="H13" s="52">
        <f aca="true" t="shared" si="1" ref="H13:H33">G13/D13*100</f>
        <v>74.0517</v>
      </c>
    </row>
    <row r="14" spans="2:8" s="40" customFormat="1" ht="96.75" customHeight="1">
      <c r="B14" s="36" t="s">
        <v>72</v>
      </c>
      <c r="C14" s="37" t="s">
        <v>73</v>
      </c>
      <c r="D14" s="38">
        <v>3210.1</v>
      </c>
      <c r="E14" s="38"/>
      <c r="F14" s="39"/>
      <c r="G14" s="56">
        <v>3184.813</v>
      </c>
      <c r="H14" s="52">
        <f t="shared" si="1"/>
        <v>99.21226753060652</v>
      </c>
    </row>
    <row r="15" spans="2:8" s="40" customFormat="1" ht="129.75" customHeight="1" hidden="1">
      <c r="B15" s="36" t="s">
        <v>63</v>
      </c>
      <c r="C15" s="41" t="s">
        <v>64</v>
      </c>
      <c r="D15" s="38">
        <v>0</v>
      </c>
      <c r="E15" s="38"/>
      <c r="F15" s="39"/>
      <c r="G15" s="56"/>
      <c r="H15" s="52" t="e">
        <f t="shared" si="1"/>
        <v>#DIV/0!</v>
      </c>
    </row>
    <row r="16" spans="2:8" s="40" customFormat="1" ht="108.75" customHeight="1" hidden="1">
      <c r="B16" s="36" t="s">
        <v>62</v>
      </c>
      <c r="C16" s="37" t="s">
        <v>65</v>
      </c>
      <c r="D16" s="38">
        <v>0</v>
      </c>
      <c r="E16" s="38"/>
      <c r="F16" s="39"/>
      <c r="G16" s="56"/>
      <c r="H16" s="52" t="e">
        <f t="shared" si="1"/>
        <v>#DIV/0!</v>
      </c>
    </row>
    <row r="17" spans="2:8" ht="17.25" customHeight="1">
      <c r="B17" s="12" t="s">
        <v>22</v>
      </c>
      <c r="C17" s="10" t="s">
        <v>23</v>
      </c>
      <c r="D17" s="38">
        <v>7914.9</v>
      </c>
      <c r="E17" s="24">
        <v>727.3</v>
      </c>
      <c r="F17" s="27">
        <f t="shared" si="0"/>
        <v>9.188997965861855</v>
      </c>
      <c r="G17" s="54">
        <v>9477.573</v>
      </c>
      <c r="H17" s="52">
        <f t="shared" si="1"/>
        <v>119.74343327142478</v>
      </c>
    </row>
    <row r="18" spans="2:8" ht="71.25" customHeight="1">
      <c r="B18" s="12" t="s">
        <v>6</v>
      </c>
      <c r="C18" s="10" t="s">
        <v>24</v>
      </c>
      <c r="D18" s="38">
        <v>1650</v>
      </c>
      <c r="E18" s="24">
        <v>13</v>
      </c>
      <c r="F18" s="27">
        <f t="shared" si="0"/>
        <v>0.787878787878788</v>
      </c>
      <c r="G18" s="54">
        <v>562.362</v>
      </c>
      <c r="H18" s="52">
        <f t="shared" si="1"/>
        <v>34.08254545454545</v>
      </c>
    </row>
    <row r="19" spans="2:8" ht="1.5" customHeight="1" hidden="1">
      <c r="B19" s="12"/>
      <c r="C19" s="5"/>
      <c r="D19" s="44"/>
      <c r="E19" s="29"/>
      <c r="F19" s="27" t="e">
        <f t="shared" si="0"/>
        <v>#DIV/0!</v>
      </c>
      <c r="G19" s="54"/>
      <c r="H19" s="52" t="e">
        <f t="shared" si="1"/>
        <v>#DIV/0!</v>
      </c>
    </row>
    <row r="20" spans="2:8" ht="19.5" customHeight="1" hidden="1">
      <c r="B20" s="12" t="s">
        <v>17</v>
      </c>
      <c r="C20" s="10" t="s">
        <v>16</v>
      </c>
      <c r="D20" s="38">
        <v>0</v>
      </c>
      <c r="E20" s="24">
        <v>0</v>
      </c>
      <c r="F20" s="27" t="e">
        <f t="shared" si="0"/>
        <v>#DIV/0!</v>
      </c>
      <c r="G20" s="54"/>
      <c r="H20" s="52" t="e">
        <f t="shared" si="1"/>
        <v>#DIV/0!</v>
      </c>
    </row>
    <row r="21" spans="2:8" ht="113.25" customHeight="1">
      <c r="B21" s="12" t="s">
        <v>68</v>
      </c>
      <c r="C21" s="34" t="s">
        <v>66</v>
      </c>
      <c r="D21" s="38">
        <v>2800</v>
      </c>
      <c r="E21" s="24"/>
      <c r="F21" s="27"/>
      <c r="G21" s="54">
        <v>1838.751</v>
      </c>
      <c r="H21" s="52">
        <f t="shared" si="1"/>
        <v>65.66967857142856</v>
      </c>
    </row>
    <row r="22" spans="2:8" ht="112.5" customHeight="1">
      <c r="B22" s="12" t="s">
        <v>69</v>
      </c>
      <c r="C22" s="42" t="s">
        <v>67</v>
      </c>
      <c r="D22" s="38">
        <v>2600</v>
      </c>
      <c r="E22" s="24">
        <v>95.4</v>
      </c>
      <c r="F22" s="27">
        <f t="shared" si="0"/>
        <v>3.66923076923077</v>
      </c>
      <c r="G22" s="54">
        <v>624.139</v>
      </c>
      <c r="H22" s="52">
        <f t="shared" si="1"/>
        <v>24.005346153846155</v>
      </c>
    </row>
    <row r="23" spans="2:8" ht="33" customHeight="1" hidden="1">
      <c r="B23" s="4" t="s">
        <v>26</v>
      </c>
      <c r="C23" s="5" t="s">
        <v>28</v>
      </c>
      <c r="D23" s="45"/>
      <c r="E23" s="23">
        <v>366</v>
      </c>
      <c r="F23" s="21">
        <v>3</v>
      </c>
      <c r="G23" s="54"/>
      <c r="H23" s="52" t="e">
        <f t="shared" si="1"/>
        <v>#DIV/0!</v>
      </c>
    </row>
    <row r="24" spans="2:8" ht="148.5" customHeight="1" hidden="1">
      <c r="B24" s="4" t="s">
        <v>27</v>
      </c>
      <c r="C24" s="5" t="s">
        <v>25</v>
      </c>
      <c r="D24" s="45"/>
      <c r="E24" s="23"/>
      <c r="F24" s="21"/>
      <c r="G24" s="54"/>
      <c r="H24" s="52" t="e">
        <f t="shared" si="1"/>
        <v>#DIV/0!</v>
      </c>
    </row>
    <row r="25" spans="2:8" ht="18.75" customHeight="1" hidden="1">
      <c r="B25" s="4"/>
      <c r="C25" s="5"/>
      <c r="D25" s="45"/>
      <c r="E25" s="23"/>
      <c r="F25" s="21"/>
      <c r="G25" s="54"/>
      <c r="H25" s="52" t="e">
        <f t="shared" si="1"/>
        <v>#DIV/0!</v>
      </c>
    </row>
    <row r="26" spans="2:8" ht="17.25" customHeight="1" hidden="1">
      <c r="B26" s="12" t="s">
        <v>43</v>
      </c>
      <c r="C26" s="72" t="s">
        <v>29</v>
      </c>
      <c r="D26" s="60">
        <v>0</v>
      </c>
      <c r="E26" s="78">
        <v>46.2</v>
      </c>
      <c r="F26" s="73" t="e">
        <f>E26/D26*100</f>
        <v>#DIV/0!</v>
      </c>
      <c r="G26" s="70"/>
      <c r="H26" s="52" t="e">
        <f t="shared" si="1"/>
        <v>#DIV/0!</v>
      </c>
    </row>
    <row r="27" spans="2:8" ht="19.5" customHeight="1" hidden="1">
      <c r="B27" s="12" t="s">
        <v>7</v>
      </c>
      <c r="C27" s="72"/>
      <c r="D27" s="61"/>
      <c r="E27" s="79"/>
      <c r="F27" s="74"/>
      <c r="G27" s="70"/>
      <c r="H27" s="52" t="e">
        <f t="shared" si="1"/>
        <v>#DIV/0!</v>
      </c>
    </row>
    <row r="28" spans="2:8" ht="99" customHeight="1" hidden="1">
      <c r="B28" s="12"/>
      <c r="C28" s="72"/>
      <c r="D28" s="62"/>
      <c r="E28" s="80"/>
      <c r="F28" s="75"/>
      <c r="G28" s="70"/>
      <c r="H28" s="52" t="e">
        <f t="shared" si="1"/>
        <v>#DIV/0!</v>
      </c>
    </row>
    <row r="29" spans="2:8" ht="94.5" customHeight="1">
      <c r="B29" s="12" t="s">
        <v>34</v>
      </c>
      <c r="C29" s="10" t="s">
        <v>35</v>
      </c>
      <c r="D29" s="38">
        <v>176.77</v>
      </c>
      <c r="E29" s="24">
        <v>20.6</v>
      </c>
      <c r="F29" s="26">
        <f>E29/D29*100</f>
        <v>11.65356112462522</v>
      </c>
      <c r="G29" s="54">
        <v>168.396</v>
      </c>
      <c r="H29" s="52">
        <f t="shared" si="1"/>
        <v>95.26277083215476</v>
      </c>
    </row>
    <row r="30" spans="2:8" ht="74.25" customHeight="1" hidden="1">
      <c r="B30" s="12" t="s">
        <v>18</v>
      </c>
      <c r="C30" s="10" t="s">
        <v>19</v>
      </c>
      <c r="D30" s="46"/>
      <c r="E30" s="22"/>
      <c r="F30" s="26" t="e">
        <f>E30/D30*100</f>
        <v>#DIV/0!</v>
      </c>
      <c r="G30" s="54"/>
      <c r="H30" s="52" t="e">
        <f t="shared" si="1"/>
        <v>#DIV/0!</v>
      </c>
    </row>
    <row r="31" spans="2:8" ht="63" customHeight="1" hidden="1">
      <c r="B31" s="12" t="s">
        <v>37</v>
      </c>
      <c r="C31" s="10" t="s">
        <v>38</v>
      </c>
      <c r="D31" s="38">
        <v>0</v>
      </c>
      <c r="E31" s="24">
        <v>16.7</v>
      </c>
      <c r="F31" s="26" t="e">
        <f>E31/D31*100</f>
        <v>#DIV/0!</v>
      </c>
      <c r="G31" s="54"/>
      <c r="H31" s="52" t="e">
        <f t="shared" si="1"/>
        <v>#DIV/0!</v>
      </c>
    </row>
    <row r="32" spans="2:8" ht="32.25" customHeight="1" hidden="1">
      <c r="B32" s="12" t="s">
        <v>61</v>
      </c>
      <c r="C32" s="10" t="s">
        <v>60</v>
      </c>
      <c r="D32" s="38">
        <v>0</v>
      </c>
      <c r="E32" s="24"/>
      <c r="F32" s="26"/>
      <c r="G32" s="54"/>
      <c r="H32" s="52" t="e">
        <f t="shared" si="1"/>
        <v>#DIV/0!</v>
      </c>
    </row>
    <row r="33" spans="2:8" ht="18.75" customHeight="1" hidden="1">
      <c r="B33" s="12" t="s">
        <v>58</v>
      </c>
      <c r="C33" s="10" t="s">
        <v>59</v>
      </c>
      <c r="D33" s="38">
        <v>0</v>
      </c>
      <c r="E33" s="24"/>
      <c r="F33" s="26"/>
      <c r="G33" s="54"/>
      <c r="H33" s="52" t="e">
        <f t="shared" si="1"/>
        <v>#DIV/0!</v>
      </c>
    </row>
    <row r="34" spans="2:9" ht="64.5" customHeight="1">
      <c r="B34" s="12" t="s">
        <v>18</v>
      </c>
      <c r="C34" s="10" t="s">
        <v>19</v>
      </c>
      <c r="D34" s="38">
        <v>5</v>
      </c>
      <c r="E34" s="24"/>
      <c r="F34" s="26"/>
      <c r="G34" s="54">
        <v>0.3</v>
      </c>
      <c r="H34" s="52">
        <f>G34/D34*100</f>
        <v>6</v>
      </c>
      <c r="I34" s="40"/>
    </row>
    <row r="35" spans="2:8" ht="64.5" customHeight="1">
      <c r="B35" s="12" t="s">
        <v>92</v>
      </c>
      <c r="C35" s="10" t="s">
        <v>93</v>
      </c>
      <c r="D35" s="38">
        <v>0</v>
      </c>
      <c r="E35" s="24"/>
      <c r="F35" s="26"/>
      <c r="G35" s="54">
        <v>19.103</v>
      </c>
      <c r="H35" s="52"/>
    </row>
    <row r="36" spans="2:8" ht="64.5" customHeight="1">
      <c r="B36" s="12" t="s">
        <v>94</v>
      </c>
      <c r="C36" s="53" t="s">
        <v>95</v>
      </c>
      <c r="D36" s="38">
        <v>0</v>
      </c>
      <c r="E36" s="24"/>
      <c r="F36" s="26"/>
      <c r="G36" s="54">
        <v>-3.058</v>
      </c>
      <c r="H36" s="52"/>
    </row>
    <row r="37" spans="2:8" ht="17.25" customHeight="1">
      <c r="B37" s="11" t="s">
        <v>8</v>
      </c>
      <c r="C37" s="9" t="s">
        <v>9</v>
      </c>
      <c r="D37" s="27">
        <f>D40+D43+D46</f>
        <v>14503.23</v>
      </c>
      <c r="E37" s="27" t="e">
        <f>E39+E55</f>
        <v>#REF!</v>
      </c>
      <c r="F37" s="26" t="e">
        <f>E37/D37*100</f>
        <v>#REF!</v>
      </c>
      <c r="G37" s="57">
        <f>G40+G43+G46</f>
        <v>12937.913</v>
      </c>
      <c r="H37" s="58">
        <f>G37/D37*100</f>
        <v>89.20711455310301</v>
      </c>
    </row>
    <row r="38" spans="2:8" ht="69" customHeight="1" hidden="1">
      <c r="B38" s="35" t="s">
        <v>70</v>
      </c>
      <c r="C38" s="14" t="s">
        <v>57</v>
      </c>
      <c r="D38" s="27">
        <v>0</v>
      </c>
      <c r="E38" s="27"/>
      <c r="F38" s="26"/>
      <c r="G38" s="54"/>
      <c r="H38" s="55" t="e">
        <f>G35/D35*100</f>
        <v>#DIV/0!</v>
      </c>
    </row>
    <row r="39" spans="2:8" ht="0.75" customHeight="1" hidden="1">
      <c r="B39" s="11" t="s">
        <v>10</v>
      </c>
      <c r="C39" s="9" t="s">
        <v>11</v>
      </c>
      <c r="D39" s="27" t="e">
        <f>D40+D43+D45+#REF!+D53</f>
        <v>#REF!</v>
      </c>
      <c r="E39" s="27" t="e">
        <f>E40+E43+#REF!+E53</f>
        <v>#REF!</v>
      </c>
      <c r="F39" s="25" t="s">
        <v>47</v>
      </c>
      <c r="G39" s="54"/>
      <c r="H39" s="55" t="e">
        <f>G36/D36*100</f>
        <v>#DIV/0!</v>
      </c>
    </row>
    <row r="40" spans="2:8" ht="45.75" customHeight="1">
      <c r="B40" s="11" t="s">
        <v>76</v>
      </c>
      <c r="C40" s="9" t="s">
        <v>41</v>
      </c>
      <c r="D40" s="27">
        <f>D41+D42</f>
        <v>6196.1</v>
      </c>
      <c r="E40" s="27">
        <f>E41</f>
        <v>1362.3</v>
      </c>
      <c r="F40" s="28">
        <f>E40/D40*100</f>
        <v>21.986410806797824</v>
      </c>
      <c r="G40" s="57">
        <f>G41+G42</f>
        <v>4700.4</v>
      </c>
      <c r="H40" s="58">
        <f aca="true" t="shared" si="2" ref="H40:H49">G40/D40*100</f>
        <v>75.8606220041639</v>
      </c>
    </row>
    <row r="41" spans="2:8" ht="48" customHeight="1">
      <c r="B41" s="36" t="s">
        <v>87</v>
      </c>
      <c r="C41" s="10" t="s">
        <v>20</v>
      </c>
      <c r="D41" s="38">
        <v>5983.6</v>
      </c>
      <c r="E41" s="24">
        <v>1362.3</v>
      </c>
      <c r="F41" s="28">
        <f>E41/D41*100</f>
        <v>22.767230429841565</v>
      </c>
      <c r="G41" s="54">
        <v>4487.9</v>
      </c>
      <c r="H41" s="55">
        <f t="shared" si="2"/>
        <v>75.0033424694164</v>
      </c>
    </row>
    <row r="42" spans="2:8" ht="36.75" customHeight="1">
      <c r="B42" s="36" t="s">
        <v>84</v>
      </c>
      <c r="C42" s="10" t="s">
        <v>85</v>
      </c>
      <c r="D42" s="24">
        <v>212.5</v>
      </c>
      <c r="E42" s="24"/>
      <c r="F42" s="28">
        <f>E42/D42*100</f>
        <v>0</v>
      </c>
      <c r="G42" s="54">
        <v>212.5</v>
      </c>
      <c r="H42" s="55">
        <f t="shared" si="2"/>
        <v>100</v>
      </c>
    </row>
    <row r="43" spans="2:8" ht="36.75" customHeight="1">
      <c r="B43" s="11" t="s">
        <v>78</v>
      </c>
      <c r="C43" s="9" t="s">
        <v>32</v>
      </c>
      <c r="D43" s="27">
        <f>D44+D45</f>
        <v>225.5</v>
      </c>
      <c r="E43" s="27" t="e">
        <f>#REF!</f>
        <v>#REF!</v>
      </c>
      <c r="F43" s="28" t="e">
        <f>E43/D43*100</f>
        <v>#REF!</v>
      </c>
      <c r="G43" s="57">
        <f>G44+G45</f>
        <v>155.883</v>
      </c>
      <c r="H43" s="58">
        <f t="shared" si="2"/>
        <v>69.12771618625277</v>
      </c>
    </row>
    <row r="44" spans="2:8" ht="66.75" customHeight="1">
      <c r="B44" s="12" t="s">
        <v>79</v>
      </c>
      <c r="C44" s="10" t="s">
        <v>71</v>
      </c>
      <c r="D44" s="38">
        <v>221.7</v>
      </c>
      <c r="E44" s="24"/>
      <c r="F44" s="28"/>
      <c r="G44" s="54">
        <v>155.883</v>
      </c>
      <c r="H44" s="55">
        <f t="shared" si="2"/>
        <v>70.31258457374831</v>
      </c>
    </row>
    <row r="45" spans="2:8" ht="49.5" customHeight="1">
      <c r="B45" s="12" t="s">
        <v>80</v>
      </c>
      <c r="C45" s="10" t="s">
        <v>31</v>
      </c>
      <c r="D45" s="24">
        <v>3.8</v>
      </c>
      <c r="E45" s="24"/>
      <c r="F45" s="28"/>
      <c r="G45" s="54">
        <v>0</v>
      </c>
      <c r="H45" s="55">
        <f t="shared" si="2"/>
        <v>0</v>
      </c>
    </row>
    <row r="46" spans="2:8" ht="18" customHeight="1">
      <c r="B46" s="43" t="s">
        <v>77</v>
      </c>
      <c r="C46" s="43" t="s">
        <v>42</v>
      </c>
      <c r="D46" s="39">
        <f>D48+D47+D49</f>
        <v>8081.63</v>
      </c>
      <c r="E46" s="24"/>
      <c r="F46" s="28"/>
      <c r="G46" s="57">
        <f>G47+G48+G49</f>
        <v>8081.63</v>
      </c>
      <c r="H46" s="58">
        <f t="shared" si="2"/>
        <v>100</v>
      </c>
    </row>
    <row r="47" spans="2:8" ht="24.75" customHeight="1">
      <c r="B47" s="12" t="s">
        <v>86</v>
      </c>
      <c r="C47" s="10" t="s">
        <v>21</v>
      </c>
      <c r="D47" s="38">
        <v>7542</v>
      </c>
      <c r="E47" s="24"/>
      <c r="F47" s="28"/>
      <c r="G47" s="54">
        <v>7542</v>
      </c>
      <c r="H47" s="55">
        <f t="shared" si="2"/>
        <v>100</v>
      </c>
    </row>
    <row r="48" spans="2:8" ht="79.5" customHeight="1">
      <c r="B48" s="36" t="s">
        <v>83</v>
      </c>
      <c r="C48" s="49" t="s">
        <v>90</v>
      </c>
      <c r="D48" s="24">
        <v>540</v>
      </c>
      <c r="E48" s="24"/>
      <c r="F48" s="28"/>
      <c r="G48" s="54">
        <v>540</v>
      </c>
      <c r="H48" s="55">
        <f t="shared" si="2"/>
        <v>100</v>
      </c>
    </row>
    <row r="49" spans="2:8" ht="79.5" customHeight="1">
      <c r="B49" s="47" t="s">
        <v>81</v>
      </c>
      <c r="C49" s="50" t="s">
        <v>82</v>
      </c>
      <c r="D49" s="48">
        <v>-0.37</v>
      </c>
      <c r="E49" s="24"/>
      <c r="F49" s="28"/>
      <c r="G49" s="59">
        <v>-0.37</v>
      </c>
      <c r="H49" s="55">
        <f t="shared" si="2"/>
        <v>100</v>
      </c>
    </row>
    <row r="50" spans="2:8" ht="62.25" customHeight="1" hidden="1">
      <c r="B50" s="12" t="s">
        <v>30</v>
      </c>
      <c r="C50" s="10" t="s">
        <v>33</v>
      </c>
      <c r="D50" s="24"/>
      <c r="E50" s="24"/>
      <c r="F50" s="28" t="e">
        <f>E50/D50*100</f>
        <v>#DIV/0!</v>
      </c>
      <c r="G50" s="54"/>
      <c r="H50" s="55" t="e">
        <f aca="true" t="shared" si="3" ref="H50:H59">G50/D50*100</f>
        <v>#DIV/0!</v>
      </c>
    </row>
    <row r="51" spans="2:8" ht="60.75" customHeight="1" hidden="1">
      <c r="B51" s="30" t="s">
        <v>52</v>
      </c>
      <c r="C51" s="11" t="s">
        <v>51</v>
      </c>
      <c r="D51" s="27">
        <f>D52</f>
        <v>0</v>
      </c>
      <c r="E51" s="24"/>
      <c r="F51" s="28"/>
      <c r="G51" s="54"/>
      <c r="H51" s="55" t="e">
        <f t="shared" si="3"/>
        <v>#DIV/0!</v>
      </c>
    </row>
    <row r="52" spans="2:8" ht="60.75" customHeight="1" hidden="1">
      <c r="B52" s="31" t="s">
        <v>53</v>
      </c>
      <c r="C52" s="12" t="s">
        <v>51</v>
      </c>
      <c r="D52" s="24">
        <v>0</v>
      </c>
      <c r="E52" s="24"/>
      <c r="F52" s="28"/>
      <c r="G52" s="54"/>
      <c r="H52" s="55" t="e">
        <f t="shared" si="3"/>
        <v>#DIV/0!</v>
      </c>
    </row>
    <row r="53" spans="2:8" ht="18" customHeight="1" hidden="1">
      <c r="B53" s="11" t="s">
        <v>39</v>
      </c>
      <c r="C53" s="9" t="s">
        <v>40</v>
      </c>
      <c r="D53" s="27">
        <f>D54</f>
        <v>0</v>
      </c>
      <c r="E53" s="27">
        <f>E54</f>
        <v>433.5</v>
      </c>
      <c r="F53" s="28" t="e">
        <f>E53/D53*100</f>
        <v>#DIV/0!</v>
      </c>
      <c r="G53" s="54"/>
      <c r="H53" s="55" t="e">
        <f t="shared" si="3"/>
        <v>#DIV/0!</v>
      </c>
    </row>
    <row r="54" spans="2:8" ht="15.75" customHeight="1" hidden="1">
      <c r="B54" s="12" t="s">
        <v>48</v>
      </c>
      <c r="C54" s="10" t="s">
        <v>50</v>
      </c>
      <c r="D54" s="24">
        <v>0</v>
      </c>
      <c r="E54" s="24">
        <v>433.5</v>
      </c>
      <c r="F54" s="28" t="e">
        <f>E54/D54*100</f>
        <v>#DIV/0!</v>
      </c>
      <c r="G54" s="54"/>
      <c r="H54" s="55" t="e">
        <f t="shared" si="3"/>
        <v>#DIV/0!</v>
      </c>
    </row>
    <row r="55" spans="2:8" ht="36" customHeight="1" hidden="1">
      <c r="B55" s="13" t="s">
        <v>12</v>
      </c>
      <c r="C55" s="14" t="s">
        <v>13</v>
      </c>
      <c r="D55" s="27">
        <v>0</v>
      </c>
      <c r="E55" s="27">
        <v>0</v>
      </c>
      <c r="F55" s="28" t="e">
        <f>E55/D55*100</f>
        <v>#DIV/0!</v>
      </c>
      <c r="G55" s="54"/>
      <c r="H55" s="55" t="e">
        <f t="shared" si="3"/>
        <v>#DIV/0!</v>
      </c>
    </row>
    <row r="56" spans="2:8" ht="32.25" customHeight="1" hidden="1">
      <c r="B56" s="13" t="s">
        <v>12</v>
      </c>
      <c r="C56" s="14" t="s">
        <v>13</v>
      </c>
      <c r="D56" s="27">
        <v>0</v>
      </c>
      <c r="E56" s="27"/>
      <c r="F56" s="28"/>
      <c r="G56" s="54"/>
      <c r="H56" s="55" t="e">
        <f t="shared" si="3"/>
        <v>#DIV/0!</v>
      </c>
    </row>
    <row r="57" spans="2:8" ht="19.5" customHeight="1" hidden="1">
      <c r="B57" s="13" t="s">
        <v>54</v>
      </c>
      <c r="C57" s="14" t="s">
        <v>55</v>
      </c>
      <c r="D57" s="27">
        <f>D58</f>
        <v>0</v>
      </c>
      <c r="E57" s="27"/>
      <c r="F57" s="28"/>
      <c r="G57" s="54"/>
      <c r="H57" s="55" t="e">
        <f t="shared" si="3"/>
        <v>#DIV/0!</v>
      </c>
    </row>
    <row r="58" spans="2:8" ht="66.75" customHeight="1" hidden="1">
      <c r="B58" s="32" t="s">
        <v>56</v>
      </c>
      <c r="C58" s="33" t="s">
        <v>57</v>
      </c>
      <c r="D58" s="24">
        <v>0</v>
      </c>
      <c r="E58" s="27"/>
      <c r="F58" s="28"/>
      <c r="G58" s="54"/>
      <c r="H58" s="55" t="e">
        <f t="shared" si="3"/>
        <v>#DIV/0!</v>
      </c>
    </row>
    <row r="59" spans="2:8" ht="18" customHeight="1">
      <c r="B59" s="13"/>
      <c r="C59" s="14" t="s">
        <v>14</v>
      </c>
      <c r="D59" s="27">
        <f>D12+D37</f>
        <v>35860</v>
      </c>
      <c r="E59" s="27" t="e">
        <f>E12+E37</f>
        <v>#REF!</v>
      </c>
      <c r="F59" s="28" t="e">
        <f>E59/D59*100</f>
        <v>#REF!</v>
      </c>
      <c r="G59" s="57">
        <f>G12+G37</f>
        <v>31031.842999999997</v>
      </c>
      <c r="H59" s="58">
        <f t="shared" si="3"/>
        <v>86.53609313998884</v>
      </c>
    </row>
    <row r="60" spans="2:7" ht="15">
      <c r="B60" s="15"/>
      <c r="C60" s="16"/>
      <c r="D60" s="16"/>
      <c r="E60" s="16"/>
      <c r="F60" s="8"/>
      <c r="G60" s="16"/>
    </row>
    <row r="61" spans="2:7" ht="15">
      <c r="B61" s="15"/>
      <c r="C61" s="16"/>
      <c r="D61" s="16"/>
      <c r="E61" s="16"/>
      <c r="F61" s="8"/>
      <c r="G61" s="16"/>
    </row>
    <row r="62" spans="2:7" ht="15">
      <c r="B62" s="15"/>
      <c r="C62" s="16"/>
      <c r="D62" s="16"/>
      <c r="E62" s="16"/>
      <c r="F62" s="8"/>
      <c r="G62" s="16"/>
    </row>
    <row r="63" spans="2:7" ht="15.75">
      <c r="B63" s="17"/>
      <c r="C63" s="18"/>
      <c r="D63" s="18"/>
      <c r="E63" s="18"/>
      <c r="F63" s="8"/>
      <c r="G63" s="16"/>
    </row>
    <row r="64" spans="2:7" ht="18" customHeight="1">
      <c r="B64" s="68" t="s">
        <v>75</v>
      </c>
      <c r="C64" s="69"/>
      <c r="D64" s="69"/>
      <c r="E64" s="69"/>
      <c r="F64" s="69"/>
      <c r="G64" s="16"/>
    </row>
    <row r="65" spans="2:7" ht="15.75">
      <c r="B65" s="6"/>
      <c r="C65" s="7"/>
      <c r="D65" s="7"/>
      <c r="E65" s="7"/>
      <c r="F65" s="8"/>
      <c r="G65" s="16"/>
    </row>
    <row r="66" spans="2:7" ht="15">
      <c r="B66" s="15"/>
      <c r="C66" s="16"/>
      <c r="D66" s="16"/>
      <c r="E66" s="16"/>
      <c r="F66" s="8"/>
      <c r="G66" s="16"/>
    </row>
    <row r="67" spans="2:7" ht="15">
      <c r="B67" s="15"/>
      <c r="C67" s="16"/>
      <c r="D67" s="16"/>
      <c r="E67" s="16"/>
      <c r="F67" s="8"/>
      <c r="G67" s="16"/>
    </row>
    <row r="68" spans="2:7" ht="15">
      <c r="B68" s="15"/>
      <c r="C68" s="16"/>
      <c r="D68" s="16"/>
      <c r="E68" s="16"/>
      <c r="F68" s="20"/>
      <c r="G68" s="16"/>
    </row>
  </sheetData>
  <sheetProtection/>
  <mergeCells count="21">
    <mergeCell ref="C3:F3"/>
    <mergeCell ref="D10:D11"/>
    <mergeCell ref="E10:E11"/>
    <mergeCell ref="C4:F4"/>
    <mergeCell ref="C1:F1"/>
    <mergeCell ref="C26:C28"/>
    <mergeCell ref="F26:F28"/>
    <mergeCell ref="B8:F8"/>
    <mergeCell ref="B10:B11"/>
    <mergeCell ref="C5:F5"/>
    <mergeCell ref="E26:E28"/>
    <mergeCell ref="C10:C11"/>
    <mergeCell ref="F10:F11"/>
    <mergeCell ref="C2:F2"/>
    <mergeCell ref="D26:D28"/>
    <mergeCell ref="C6:F6"/>
    <mergeCell ref="G10:G11"/>
    <mergeCell ref="H10:H11"/>
    <mergeCell ref="B64:F64"/>
    <mergeCell ref="G26:G28"/>
    <mergeCell ref="C7:F7"/>
  </mergeCells>
  <printOptions/>
  <pageMargins left="0.984251968503937" right="0.3937007874015748" top="0.3937007874015748" bottom="0.1968503937007874" header="0.5118110236220472" footer="0.5118110236220472"/>
  <pageSetup fitToHeight="4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 упр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светланка</dc:creator>
  <cp:keywords/>
  <dc:description/>
  <cp:lastModifiedBy>user</cp:lastModifiedBy>
  <cp:lastPrinted>2019-05-30T10:47:24Z</cp:lastPrinted>
  <dcterms:created xsi:type="dcterms:W3CDTF">2006-11-06T08:15:08Z</dcterms:created>
  <dcterms:modified xsi:type="dcterms:W3CDTF">2019-10-18T12:35:57Z</dcterms:modified>
  <cp:category/>
  <cp:version/>
  <cp:contentType/>
  <cp:contentStatus/>
</cp:coreProperties>
</file>